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Kinetics" sheetId="1" r:id="rId1"/>
    <sheet name="Φύλλο1" sheetId="6" r:id="rId2"/>
  </sheets>
  <calcPr calcId="125725"/>
</workbook>
</file>

<file path=xl/calcChain.xml><?xml version="1.0" encoding="utf-8"?>
<calcChain xmlns="http://schemas.openxmlformats.org/spreadsheetml/2006/main">
  <c r="X4" i="1"/>
  <c r="X5"/>
  <c r="X6"/>
  <c r="X7"/>
  <c r="X8"/>
  <c r="W5"/>
  <c r="W6"/>
  <c r="W7"/>
  <c r="W8"/>
  <c r="W4"/>
  <c r="B17"/>
  <c r="B18"/>
  <c r="B19"/>
  <c r="B20"/>
  <c r="B16"/>
  <c r="G16"/>
  <c r="E17"/>
  <c r="G17"/>
  <c r="D18"/>
  <c r="D19"/>
  <c r="G19"/>
  <c r="G20"/>
  <c r="C20"/>
  <c r="C16"/>
  <c r="G10"/>
  <c r="G9"/>
  <c r="G8"/>
  <c r="G18"/>
  <c r="G7"/>
  <c r="G6"/>
  <c r="F10"/>
  <c r="F20"/>
  <c r="F9"/>
  <c r="F19"/>
  <c r="F8"/>
  <c r="F18"/>
  <c r="F7"/>
  <c r="F17"/>
  <c r="F6"/>
  <c r="F16"/>
  <c r="E10"/>
  <c r="E20"/>
  <c r="E9"/>
  <c r="E19"/>
  <c r="E8"/>
  <c r="E18"/>
  <c r="E7"/>
  <c r="E6"/>
  <c r="E16"/>
  <c r="D10"/>
  <c r="D20"/>
  <c r="D9"/>
  <c r="D8"/>
  <c r="D7"/>
  <c r="D17"/>
  <c r="D6"/>
  <c r="D16"/>
  <c r="C10"/>
  <c r="C9"/>
  <c r="C19"/>
  <c r="C8"/>
  <c r="C18"/>
  <c r="C7"/>
  <c r="C17"/>
  <c r="C6"/>
</calcChain>
</file>

<file path=xl/sharedStrings.xml><?xml version="1.0" encoding="utf-8"?>
<sst xmlns="http://schemas.openxmlformats.org/spreadsheetml/2006/main" count="29" uniqueCount="24">
  <si>
    <t>time (min)</t>
  </si>
  <si>
    <t>1/V</t>
  </si>
  <si>
    <t>ABS 405 nm</t>
  </si>
  <si>
    <t>μΜ PNP</t>
  </si>
  <si>
    <t>Vo (μΜ/min)</t>
  </si>
  <si>
    <t>1/V = 150.42 (1/[S]) + 0.0808</t>
  </si>
  <si>
    <t>Για</t>
  </si>
  <si>
    <t>Χρόνος (min)</t>
  </si>
  <si>
    <t xml:space="preserve">Απορρόφηση </t>
  </si>
  <si>
    <t>Συγκέντρωση</t>
  </si>
  <si>
    <t xml:space="preserve"> Υποστρώματος (mM) </t>
  </si>
  <si>
    <t>Μετατροπή απορροφήσεων (ABS 405 nm) σε συγκέντρωσεις PNP (μM PNP) σύμφωνα με τον αντίστοιχο εργαστηριακό οδηγό!</t>
  </si>
  <si>
    <t>ΣΥ=0.5</t>
  </si>
  <si>
    <t>ΣΥ=1</t>
  </si>
  <si>
    <t>ΣΥ=3</t>
  </si>
  <si>
    <t>ΣΥ=5</t>
  </si>
  <si>
    <t>ΣΥ=10</t>
  </si>
  <si>
    <t xml:space="preserve">Παράδειγμα </t>
  </si>
  <si>
    <t>ΣΥ (μΜ)</t>
  </si>
  <si>
    <t>1/ΣΥ</t>
  </si>
  <si>
    <r>
      <t xml:space="preserve">1/ΣΥ = 0 τότε 1/V = 0.0808 = 1/Vmax </t>
    </r>
    <r>
      <rPr>
        <sz val="10"/>
        <rFont val="Wingdings"/>
        <charset val="2"/>
      </rPr>
      <t>ð</t>
    </r>
    <r>
      <rPr>
        <sz val="10"/>
        <rFont val="Arial"/>
        <charset val="161"/>
      </rPr>
      <t xml:space="preserve"> </t>
    </r>
    <r>
      <rPr>
        <b/>
        <sz val="10"/>
        <rFont val="Arial"/>
        <family val="2"/>
        <charset val="161"/>
      </rPr>
      <t>Vmax = 12.38 μΜ/min</t>
    </r>
  </si>
  <si>
    <r>
      <t xml:space="preserve">1/V = 0 τότε 1/ΣΥ = - (0.0808/150.42) = -1/Km </t>
    </r>
    <r>
      <rPr>
        <sz val="10"/>
        <rFont val="Wingdings"/>
        <charset val="2"/>
      </rPr>
      <t>ð</t>
    </r>
    <r>
      <rPr>
        <sz val="10"/>
        <rFont val="Arial"/>
        <charset val="161"/>
      </rPr>
      <t xml:space="preserve"> </t>
    </r>
    <r>
      <rPr>
        <b/>
        <sz val="10"/>
        <rFont val="Arial"/>
        <family val="2"/>
        <charset val="161"/>
      </rPr>
      <t>Km = 1861.6 μΜ = 1.86 mM</t>
    </r>
  </si>
  <si>
    <r>
      <t xml:space="preserve">ΣΥ </t>
    </r>
    <r>
      <rPr>
        <b/>
        <sz val="10"/>
        <color indexed="17"/>
        <rFont val="Arial"/>
        <family val="2"/>
        <charset val="161"/>
      </rPr>
      <t>(μΜ)</t>
    </r>
  </si>
  <si>
    <t>Enzyme yeast b-galactosidase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</si>
</sst>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0"/>
      <name val="Arial"/>
      <charset val="161"/>
    </font>
    <font>
      <sz val="10"/>
      <name val="Arial"/>
      <charset val="161"/>
    </font>
    <font>
      <sz val="8"/>
      <name val="Arial"/>
      <charset val="161"/>
    </font>
    <font>
      <b/>
      <sz val="10"/>
      <name val="Arial"/>
      <family val="2"/>
      <charset val="161"/>
    </font>
    <font>
      <sz val="10"/>
      <color indexed="10"/>
      <name val="Arial"/>
      <charset val="161"/>
    </font>
    <font>
      <sz val="10"/>
      <name val="Arial"/>
      <family val="2"/>
      <charset val="161"/>
    </font>
    <font>
      <sz val="10"/>
      <name val="Wingdings"/>
      <charset val="2"/>
    </font>
    <font>
      <b/>
      <sz val="10"/>
      <color indexed="17"/>
      <name val="Arial"/>
      <family val="2"/>
      <charset val="161"/>
    </font>
    <font>
      <b/>
      <sz val="10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10"/>
      <color rgb="FF00B050"/>
      <name val="Arial"/>
      <family val="2"/>
      <charset val="161"/>
    </font>
    <font>
      <b/>
      <sz val="10"/>
      <color rgb="FF0070C0"/>
      <name val="Arial"/>
      <family val="2"/>
      <charset val="161"/>
    </font>
    <font>
      <sz val="16"/>
      <color theme="9" tint="-0.249977111117893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3" fillId="0" borderId="0" xfId="0" applyFont="1"/>
    <xf numFmtId="0" fontId="0" fillId="0" borderId="0" xfId="0" applyFill="1"/>
    <xf numFmtId="2" fontId="0" fillId="0" borderId="0" xfId="0" applyNumberFormat="1"/>
    <xf numFmtId="0" fontId="3" fillId="0" borderId="0" xfId="0" applyFont="1" applyFill="1"/>
    <xf numFmtId="0" fontId="5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Fill="1"/>
    <xf numFmtId="164" fontId="0" fillId="0" borderId="0" xfId="0" applyNumberFormat="1" applyFill="1"/>
    <xf numFmtId="0" fontId="1" fillId="0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10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right"/>
    </xf>
    <xf numFmtId="0" fontId="5" fillId="2" borderId="0" xfId="0" applyFont="1" applyFill="1"/>
    <xf numFmtId="0" fontId="0" fillId="2" borderId="0" xfId="0" applyFill="1"/>
    <xf numFmtId="49" fontId="11" fillId="0" borderId="0" xfId="0" applyNumberFormat="1" applyFont="1" applyFill="1" applyAlignment="1">
      <alignment horizontal="center"/>
    </xf>
    <xf numFmtId="0" fontId="0" fillId="3" borderId="0" xfId="0" applyFill="1"/>
    <xf numFmtId="0" fontId="12" fillId="3" borderId="0" xfId="0" applyFont="1" applyFill="1"/>
    <xf numFmtId="0" fontId="3" fillId="3" borderId="0" xfId="0" applyFont="1" applyFill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plotArea>
      <c:layout>
        <c:manualLayout>
          <c:layoutTarget val="inner"/>
          <c:xMode val="edge"/>
          <c:yMode val="edge"/>
          <c:x val="0.15939884736000809"/>
          <c:y val="0.13711615579786277"/>
          <c:w val="0.79248294866720925"/>
          <c:h val="0.63120713100050563"/>
        </c:manualLayout>
      </c:layout>
      <c:scatterChart>
        <c:scatterStyle val="smoothMarker"/>
        <c:ser>
          <c:idx val="0"/>
          <c:order val="0"/>
          <c:tx>
            <c:strRef>
              <c:f>Kinetics!$B$23</c:f>
              <c:strCache>
                <c:ptCount val="1"/>
                <c:pt idx="0">
                  <c:v>ΣΥ=0.5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Kinetics!$A$24:$A$29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xVal>
          <c:yVal>
            <c:numRef>
              <c:f>Kinetics!$B$24:$B$29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13.035714285714285</c:v>
                </c:pt>
                <c:pt idx="2">
                  <c:v>14.821428571428573</c:v>
                </c:pt>
                <c:pt idx="3">
                  <c:v>14.285714285714286</c:v>
                </c:pt>
                <c:pt idx="4">
                  <c:v>14.464285714285715</c:v>
                </c:pt>
                <c:pt idx="5">
                  <c:v>14.642857142857144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Kinetics!$C$23</c:f>
              <c:strCache>
                <c:ptCount val="1"/>
                <c:pt idx="0">
                  <c:v>ΣΥ=1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Kinetics!$A$24:$A$29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xVal>
          <c:yVal>
            <c:numRef>
              <c:f>Kinetics!$C$24:$C$29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22.5</c:v>
                </c:pt>
                <c:pt idx="2">
                  <c:v>28.214285714285715</c:v>
                </c:pt>
                <c:pt idx="3">
                  <c:v>31.785714285714288</c:v>
                </c:pt>
                <c:pt idx="4">
                  <c:v>26.785714285714288</c:v>
                </c:pt>
                <c:pt idx="5">
                  <c:v>30.535714285714288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Kinetics!$D$23</c:f>
              <c:strCache>
                <c:ptCount val="1"/>
                <c:pt idx="0">
                  <c:v>ΣΥ=3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Kinetics!$A$24:$A$29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xVal>
          <c:yVal>
            <c:numRef>
              <c:f>Kinetics!$D$24:$D$29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44.821428571428569</c:v>
                </c:pt>
                <c:pt idx="2">
                  <c:v>64.464285714285722</c:v>
                </c:pt>
                <c:pt idx="3">
                  <c:v>86.071428571428584</c:v>
                </c:pt>
                <c:pt idx="4">
                  <c:v>75.892857142857139</c:v>
                </c:pt>
                <c:pt idx="5">
                  <c:v>79.821428571428569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Kinetics!$E$23</c:f>
              <c:strCache>
                <c:ptCount val="1"/>
                <c:pt idx="0">
                  <c:v>ΣΥ=5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Kinetics!$A$24:$A$29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xVal>
          <c:yVal>
            <c:numRef>
              <c:f>Kinetics!$E$24:$E$29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45.714285714285715</c:v>
                </c:pt>
                <c:pt idx="2">
                  <c:v>76.071428571428569</c:v>
                </c:pt>
                <c:pt idx="3">
                  <c:v>86.25</c:v>
                </c:pt>
                <c:pt idx="4">
                  <c:v>76.785714285714292</c:v>
                </c:pt>
                <c:pt idx="5">
                  <c:v>86.25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Kinetics!$F$23</c:f>
              <c:strCache>
                <c:ptCount val="1"/>
                <c:pt idx="0">
                  <c:v>ΣΥ=10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Kinetics!$A$24:$A$29</c:f>
              <c:numCache>
                <c:formatCode>General</c:formatCode>
                <c:ptCount val="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</c:numCache>
            </c:numRef>
          </c:xVal>
          <c:yVal>
            <c:numRef>
              <c:f>Kinetics!$F$24:$F$29</c:f>
              <c:numCache>
                <c:formatCode>0.00</c:formatCode>
                <c:ptCount val="6"/>
                <c:pt idx="0" formatCode="General">
                  <c:v>0</c:v>
                </c:pt>
                <c:pt idx="1">
                  <c:v>89.642857142857139</c:v>
                </c:pt>
                <c:pt idx="2">
                  <c:v>122.5</c:v>
                </c:pt>
                <c:pt idx="3">
                  <c:v>135.71428571428572</c:v>
                </c:pt>
                <c:pt idx="4">
                  <c:v>128.03571428571428</c:v>
                </c:pt>
                <c:pt idx="5">
                  <c:v>147.14285714285717</c:v>
                </c:pt>
              </c:numCache>
            </c:numRef>
          </c:yVal>
          <c:smooth val="1"/>
        </c:ser>
        <c:axId val="113251072"/>
        <c:axId val="113253760"/>
      </c:scatterChart>
      <c:valAx>
        <c:axId val="113251072"/>
        <c:scaling>
          <c:orientation val="minMax"/>
          <c:max val="40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l-GR"/>
                  <a:t>Χρόνος</a:t>
                </a:r>
                <a:r>
                  <a:rPr lang="en-GB"/>
                  <a:t> (min)</a:t>
                </a:r>
              </a:p>
            </c:rich>
          </c:tx>
          <c:layout>
            <c:manualLayout>
              <c:xMode val="edge"/>
              <c:yMode val="edge"/>
              <c:x val="0.47819662171617366"/>
              <c:y val="0.872342287001358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13253760"/>
        <c:crosses val="autoZero"/>
        <c:crossBetween val="midCat"/>
      </c:valAx>
      <c:valAx>
        <c:axId val="11325376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PNP (</a:t>
                </a:r>
                <a:r>
                  <a:rPr lang="el-GR"/>
                  <a:t>μΜ)</a:t>
                </a:r>
              </a:p>
            </c:rich>
          </c:tx>
          <c:layout>
            <c:manualLayout>
              <c:xMode val="edge"/>
              <c:yMode val="edge"/>
              <c:x val="3.4586622705971896E-2"/>
              <c:y val="0.3451545950373224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1325107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684233879087618"/>
          <c:y val="2.6004728132387703E-2"/>
          <c:w val="0.7939866343105032"/>
          <c:h val="6.855822986665673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41578149725819791"/>
          <c:y val="4.780908965326701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title>
    <c:plotArea>
      <c:layout>
        <c:manualLayout>
          <c:layoutTarget val="inner"/>
          <c:xMode val="edge"/>
          <c:yMode val="edge"/>
          <c:x val="6.6767830045523571E-2"/>
          <c:y val="0.24701303337300246"/>
          <c:w val="0.67526555386949982"/>
          <c:h val="0.56175544686440892"/>
        </c:manualLayout>
      </c:layout>
      <c:scatterChart>
        <c:scatterStyle val="lineMarker"/>
        <c:ser>
          <c:idx val="0"/>
          <c:order val="0"/>
          <c:tx>
            <c:strRef>
              <c:f>Kinetics!$B$23</c:f>
              <c:strCache>
                <c:ptCount val="1"/>
                <c:pt idx="0">
                  <c:v>ΣΥ=0.5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8.79995937533605E-2"/>
                  <c:y val="0.1673316195841927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</c:trendlineLbl>
          </c:trendline>
          <c:xVal>
            <c:numRef>
              <c:f>Kinetics!$A$24:$A$25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Kinetics!$B$24:$B$25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13.035714285714285</c:v>
                </c:pt>
              </c:numCache>
            </c:numRef>
          </c:yVal>
        </c:ser>
        <c:axId val="113291264"/>
        <c:axId val="113292800"/>
      </c:scatterChart>
      <c:valAx>
        <c:axId val="11329126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13292800"/>
        <c:crosses val="autoZero"/>
        <c:crossBetween val="midCat"/>
      </c:valAx>
      <c:valAx>
        <c:axId val="11329280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1329126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6934751325483253"/>
          <c:y val="0.39544918727264372"/>
          <c:w val="0.21547791498740257"/>
          <c:h val="0.2648828107012939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41603650894989486"/>
          <c:y val="4.979242138458930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title>
    <c:plotArea>
      <c:layout>
        <c:manualLayout>
          <c:layoutTarget val="inner"/>
          <c:xMode val="edge"/>
          <c:yMode val="edge"/>
          <c:x val="6.6565858551982757E-2"/>
          <c:y val="0.25311254601705546"/>
          <c:w val="0.69289007310927586"/>
          <c:h val="0.54771895203690679"/>
        </c:manualLayout>
      </c:layout>
      <c:scatterChart>
        <c:scatterStyle val="lineMarker"/>
        <c:ser>
          <c:idx val="0"/>
          <c:order val="0"/>
          <c:tx>
            <c:strRef>
              <c:f>Kinetics!$C$23</c:f>
              <c:strCache>
                <c:ptCount val="1"/>
                <c:pt idx="0">
                  <c:v>ΣΥ=1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1332555693607153"/>
                  <c:y val="9.958531636018926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</c:trendlineLbl>
          </c:trendline>
          <c:xVal>
            <c:numRef>
              <c:f>Kinetics!$A$24:$A$25</c:f>
              <c:numCache>
                <c:formatCode>General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Kinetics!$C$24:$C$25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22.5</c:v>
                </c:pt>
              </c:numCache>
            </c:numRef>
          </c:yVal>
        </c:ser>
        <c:axId val="143210752"/>
        <c:axId val="143216640"/>
      </c:scatterChart>
      <c:valAx>
        <c:axId val="14321075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216640"/>
        <c:crosses val="autoZero"/>
        <c:crossBetween val="midCat"/>
      </c:valAx>
      <c:valAx>
        <c:axId val="14321664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210752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66874748764513"/>
          <c:y val="0.43983513467660645"/>
          <c:w val="0.19818472015322408"/>
          <c:h val="0.178423799686636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41641844369098002"/>
          <c:y val="4.705882352941177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title>
    <c:plotArea>
      <c:layout>
        <c:manualLayout>
          <c:layoutTarget val="inner"/>
          <c:xMode val="edge"/>
          <c:yMode val="edge"/>
          <c:x val="6.5671725546233475E-2"/>
          <c:y val="0.24313748768524798"/>
          <c:w val="0.69104565745241187"/>
          <c:h val="0.56862799539291842"/>
        </c:manualLayout>
      </c:layout>
      <c:scatterChart>
        <c:scatterStyle val="lineMarker"/>
        <c:ser>
          <c:idx val="0"/>
          <c:order val="0"/>
          <c:tx>
            <c:strRef>
              <c:f>Kinetics!$D$23</c:f>
              <c:strCache>
                <c:ptCount val="1"/>
                <c:pt idx="0">
                  <c:v>ΣΥ=3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0630626282126095"/>
                  <c:y val="0.19607888942998489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</c:trendlineLbl>
          </c:trendline>
          <c:xVal>
            <c:numRef>
              <c:f>Kinetics!$A$24:$A$26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10</c:v>
                </c:pt>
              </c:numCache>
            </c:numRef>
          </c:xVal>
          <c:yVal>
            <c:numRef>
              <c:f>Kinetics!$D$24:$D$26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44.821428571428569</c:v>
                </c:pt>
                <c:pt idx="2">
                  <c:v>64.464285714285722</c:v>
                </c:pt>
              </c:numCache>
            </c:numRef>
          </c:yVal>
        </c:ser>
        <c:axId val="142942976"/>
        <c:axId val="142944128"/>
      </c:scatterChart>
      <c:valAx>
        <c:axId val="1429429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2944128"/>
        <c:crosses val="autoZero"/>
        <c:crossBetween val="midCat"/>
      </c:valAx>
      <c:valAx>
        <c:axId val="142944128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294297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95531519414164"/>
          <c:y val="0.44313776954351286"/>
          <c:w val="0.19552264596818633"/>
          <c:h val="0.16862745098039214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41788869379132504"/>
          <c:y val="4.918032786885246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title>
    <c:plotArea>
      <c:layout>
        <c:manualLayout>
          <c:layoutTarget val="inner"/>
          <c:xMode val="edge"/>
          <c:yMode val="edge"/>
          <c:x val="7.4780072035816436E-2"/>
          <c:y val="0.25000125072667201"/>
          <c:w val="0.68621713162278553"/>
          <c:h val="0.55328145652624172"/>
        </c:manualLayout>
      </c:layout>
      <c:scatterChart>
        <c:scatterStyle val="lineMarker"/>
        <c:ser>
          <c:idx val="0"/>
          <c:order val="0"/>
          <c:tx>
            <c:strRef>
              <c:f>Kinetics!$E$23</c:f>
              <c:strCache>
                <c:ptCount val="1"/>
                <c:pt idx="0">
                  <c:v>ΣΥ=5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0.12144429895210443"/>
                  <c:y val="0.14754210181895136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</c:trendlineLbl>
          </c:trendline>
          <c:xVal>
            <c:numRef>
              <c:f>Kinetics!$A$24:$A$26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10</c:v>
                </c:pt>
              </c:numCache>
            </c:numRef>
          </c:xVal>
          <c:yVal>
            <c:numRef>
              <c:f>Kinetics!$E$24:$E$26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45.714285714285715</c:v>
                </c:pt>
                <c:pt idx="2">
                  <c:v>76.071428571428569</c:v>
                </c:pt>
              </c:numCache>
            </c:numRef>
          </c:yVal>
        </c:ser>
        <c:axId val="142973184"/>
        <c:axId val="142987264"/>
      </c:scatterChart>
      <c:valAx>
        <c:axId val="1429731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2987264"/>
        <c:crosses val="autoZero"/>
        <c:crossBetween val="midCat"/>
      </c:valAx>
      <c:valAx>
        <c:axId val="14298726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2973184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8761374347"/>
          <c:y val="0.4385267415343575"/>
          <c:w val="0.19208208730006318"/>
          <c:h val="0.176230583881932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>
        <c:manualLayout>
          <c:xMode val="edge"/>
          <c:yMode val="edge"/>
          <c:x val="0.41836794364435026"/>
          <c:y val="4.6332046332046344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title>
    <c:plotArea>
      <c:layout>
        <c:manualLayout>
          <c:layoutTarget val="inner"/>
          <c:xMode val="edge"/>
          <c:yMode val="edge"/>
          <c:x val="7.434414238617236E-2"/>
          <c:y val="0.23938336762943993"/>
          <c:w val="0.67784365116804302"/>
          <c:h val="0.57529228672236321"/>
        </c:manualLayout>
      </c:layout>
      <c:scatterChart>
        <c:scatterStyle val="lineMarker"/>
        <c:ser>
          <c:idx val="0"/>
          <c:order val="0"/>
          <c:tx>
            <c:strRef>
              <c:f>Kinetics!$F$23</c:f>
              <c:strCache>
                <c:ptCount val="1"/>
                <c:pt idx="0">
                  <c:v>ΣΥ=10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8.7937218120316421E-2"/>
                  <c:y val="0.23552264240661588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</c:trendlineLbl>
          </c:trendline>
          <c:xVal>
            <c:numRef>
              <c:f>Kinetics!$A$24:$A$26</c:f>
              <c:numCache>
                <c:formatCode>General</c:formatCode>
                <c:ptCount val="3"/>
                <c:pt idx="0">
                  <c:v>0</c:v>
                </c:pt>
                <c:pt idx="1">
                  <c:v>5</c:v>
                </c:pt>
                <c:pt idx="2">
                  <c:v>10</c:v>
                </c:pt>
              </c:numCache>
            </c:numRef>
          </c:xVal>
          <c:yVal>
            <c:numRef>
              <c:f>Kinetics!$F$24:$F$26</c:f>
              <c:numCache>
                <c:formatCode>0.00</c:formatCode>
                <c:ptCount val="3"/>
                <c:pt idx="0" formatCode="General">
                  <c:v>0</c:v>
                </c:pt>
                <c:pt idx="1">
                  <c:v>89.642857142857139</c:v>
                </c:pt>
                <c:pt idx="2">
                  <c:v>122.5</c:v>
                </c:pt>
              </c:numCache>
            </c:numRef>
          </c:yVal>
        </c:ser>
        <c:axId val="143335808"/>
        <c:axId val="143337344"/>
      </c:scatterChart>
      <c:valAx>
        <c:axId val="14333580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337344"/>
        <c:crosses val="autoZero"/>
        <c:crossBetween val="midCat"/>
      </c:valAx>
      <c:valAx>
        <c:axId val="14333734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335808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25786154968979"/>
          <c:y val="0.44401747078912435"/>
          <c:w val="0.20116659640342885"/>
          <c:h val="0.16602417941000613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l-GR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autoTitleDeleted val="1"/>
    <c:plotArea>
      <c:layout>
        <c:manualLayout>
          <c:layoutTarget val="inner"/>
          <c:xMode val="edge"/>
          <c:yMode val="edge"/>
          <c:x val="0.13746238773483363"/>
          <c:y val="8.3950667890786562E-2"/>
          <c:w val="0.79154166124233749"/>
          <c:h val="0.68395102958081966"/>
        </c:manualLayout>
      </c:layout>
      <c:scatterChart>
        <c:scatterStyle val="lineMarker"/>
        <c:ser>
          <c:idx val="0"/>
          <c:order val="0"/>
          <c:tx>
            <c:strRef>
              <c:f>Kinetics!$Q$66</c:f>
              <c:strCache>
                <c:ptCount val="1"/>
                <c:pt idx="0">
                  <c:v>Vo (μΜ/min)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Kinetics!$P$67:$P$71</c:f>
              <c:numCache>
                <c:formatCode>General</c:formatCode>
                <c:ptCount val="5"/>
                <c:pt idx="0">
                  <c:v>500</c:v>
                </c:pt>
                <c:pt idx="1">
                  <c:v>1000</c:v>
                </c:pt>
                <c:pt idx="2">
                  <c:v>3000</c:v>
                </c:pt>
                <c:pt idx="3">
                  <c:v>5000</c:v>
                </c:pt>
                <c:pt idx="4">
                  <c:v>10000</c:v>
                </c:pt>
              </c:numCache>
            </c:numRef>
          </c:xVal>
          <c:yVal>
            <c:numRef>
              <c:f>Kinetics!$Q$67:$Q$71</c:f>
              <c:numCache>
                <c:formatCode>General</c:formatCode>
                <c:ptCount val="5"/>
                <c:pt idx="0">
                  <c:v>2.6071</c:v>
                </c:pt>
                <c:pt idx="1">
                  <c:v>4.5</c:v>
                </c:pt>
                <c:pt idx="2">
                  <c:v>6.95</c:v>
                </c:pt>
                <c:pt idx="3">
                  <c:v>7.9142999999999999</c:v>
                </c:pt>
                <c:pt idx="4">
                  <c:v>13.385999999999999</c:v>
                </c:pt>
              </c:numCache>
            </c:numRef>
          </c:yVal>
        </c:ser>
        <c:axId val="143262848"/>
        <c:axId val="143265152"/>
      </c:scatterChart>
      <c:valAx>
        <c:axId val="143262848"/>
        <c:scaling>
          <c:orientation val="minMax"/>
          <c:max val="10000"/>
        </c:scaling>
        <c:axPos val="b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l-GR"/>
                  <a:t>ΣΥ</a:t>
                </a:r>
                <a:r>
                  <a:rPr lang="en-GB"/>
                  <a:t> (</a:t>
                </a:r>
                <a:r>
                  <a:rPr lang="el-GR"/>
                  <a:t>μ</a:t>
                </a:r>
                <a:r>
                  <a:rPr lang="en-GB"/>
                  <a:t>M)</a:t>
                </a:r>
              </a:p>
            </c:rich>
          </c:tx>
          <c:layout>
            <c:manualLayout>
              <c:xMode val="edge"/>
              <c:yMode val="edge"/>
              <c:x val="0.47583141042415011"/>
              <c:y val="0.876543857943683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265152"/>
        <c:crosses val="autoZero"/>
        <c:crossBetween val="midCat"/>
        <c:majorUnit val="2000"/>
        <c:minorUnit val="500"/>
      </c:valAx>
      <c:valAx>
        <c:axId val="143265152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Vo (</a:t>
                </a:r>
                <a:r>
                  <a:rPr lang="el-GR"/>
                  <a:t>μΜ /</a:t>
                </a:r>
                <a:r>
                  <a:rPr lang="en-GB"/>
                  <a:t>min)</a:t>
                </a:r>
              </a:p>
            </c:rich>
          </c:tx>
          <c:layout>
            <c:manualLayout>
              <c:xMode val="edge"/>
              <c:yMode val="edge"/>
              <c:x val="2.8700906344410877E-2"/>
              <c:y val="0.276543533910113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26284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Lineweaver Burk </a:t>
            </a:r>
            <a:r>
              <a:rPr lang="el-GR"/>
              <a:t>για τη β-γαλακτοζιδάση</a:t>
            </a:r>
          </a:p>
        </c:rich>
      </c:tx>
      <c:layout>
        <c:manualLayout>
          <c:xMode val="edge"/>
          <c:yMode val="edge"/>
          <c:x val="0.25203252032520329"/>
          <c:y val="3.977290271871097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5772363984837087"/>
          <c:y val="0.21875007586048342"/>
          <c:w val="0.76910599637401489"/>
          <c:h val="0.53125018423260195"/>
        </c:manualLayout>
      </c:layout>
      <c:scatterChart>
        <c:scatterStyle val="lineMarker"/>
        <c:ser>
          <c:idx val="0"/>
          <c:order val="0"/>
          <c:tx>
            <c:strRef>
              <c:f>Kinetics!$X$2</c:f>
              <c:strCache>
                <c:ptCount val="1"/>
                <c:pt idx="0">
                  <c:v>1/V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0.15143635142557652"/>
                  <c:y val="0.19034106081187574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l-GR"/>
                </a:p>
              </c:txPr>
            </c:trendlineLbl>
          </c:trendline>
          <c:xVal>
            <c:numRef>
              <c:f>Kinetics!$W$4:$W$8</c:f>
              <c:numCache>
                <c:formatCode>General</c:formatCode>
                <c:ptCount val="5"/>
                <c:pt idx="0">
                  <c:v>2E-3</c:v>
                </c:pt>
                <c:pt idx="1">
                  <c:v>1E-3</c:v>
                </c:pt>
                <c:pt idx="2">
                  <c:v>3.3333333333333332E-4</c:v>
                </c:pt>
                <c:pt idx="3">
                  <c:v>2.0000000000000001E-4</c:v>
                </c:pt>
                <c:pt idx="4">
                  <c:v>1E-4</c:v>
                </c:pt>
              </c:numCache>
            </c:numRef>
          </c:xVal>
          <c:yVal>
            <c:numRef>
              <c:f>Kinetics!$X$4:$X$8</c:f>
              <c:numCache>
                <c:formatCode>General</c:formatCode>
                <c:ptCount val="5"/>
                <c:pt idx="0">
                  <c:v>0.38356794906217639</c:v>
                </c:pt>
                <c:pt idx="1">
                  <c:v>0.22222222222222221</c:v>
                </c:pt>
                <c:pt idx="2">
                  <c:v>0.14388489208633093</c:v>
                </c:pt>
                <c:pt idx="3">
                  <c:v>0.12635356253869579</c:v>
                </c:pt>
                <c:pt idx="4">
                  <c:v>7.47049155834454E-2</c:v>
                </c:pt>
              </c:numCache>
            </c:numRef>
          </c:yVal>
        </c:ser>
        <c:axId val="143285632"/>
        <c:axId val="143398400"/>
      </c:scatterChart>
      <c:valAx>
        <c:axId val="1432856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1/</a:t>
                </a:r>
                <a:r>
                  <a:rPr lang="el-GR"/>
                  <a:t>ΣΥ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0.50731728655869235"/>
              <c:y val="0.863636714528331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398400"/>
        <c:crosses val="autoZero"/>
        <c:crossBetween val="midCat"/>
      </c:valAx>
      <c:valAx>
        <c:axId val="1433984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1/V</a:t>
                </a:r>
              </a:p>
            </c:rich>
          </c:tx>
          <c:layout>
            <c:manualLayout>
              <c:xMode val="edge"/>
              <c:yMode val="edge"/>
              <c:x val="3.0894308943089435E-2"/>
              <c:y val="0.4403409968139009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l-GR"/>
          </a:p>
        </c:txPr>
        <c:crossAx val="14328563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l-GR"/>
    </a:p>
  </c:txPr>
  <c:printSettings>
    <c:headerFooter alignWithMargins="0"/>
    <c:pageMargins b="1" l="0.75000000000000033" r="0.75000000000000033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137160</xdr:colOff>
      <xdr:row>29</xdr:row>
      <xdr:rowOff>106680</xdr:rowOff>
    </xdr:from>
    <xdr:to>
      <xdr:col>8</xdr:col>
      <xdr:colOff>342900</xdr:colOff>
      <xdr:row>48</xdr:row>
      <xdr:rowOff>144780</xdr:rowOff>
    </xdr:to>
    <xdr:graphicFrame macro="">
      <xdr:nvGraphicFramePr>
        <xdr:cNvPr id="102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350520</xdr:colOff>
      <xdr:row>0</xdr:row>
      <xdr:rowOff>60960</xdr:rowOff>
    </xdr:from>
    <xdr:to>
      <xdr:col>17</xdr:col>
      <xdr:colOff>266700</xdr:colOff>
      <xdr:row>12</xdr:row>
      <xdr:rowOff>129540</xdr:rowOff>
    </xdr:to>
    <xdr:graphicFrame macro="">
      <xdr:nvGraphicFramePr>
        <xdr:cNvPr id="1026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335280</xdr:colOff>
      <xdr:row>13</xdr:row>
      <xdr:rowOff>45720</xdr:rowOff>
    </xdr:from>
    <xdr:to>
      <xdr:col>17</xdr:col>
      <xdr:colOff>297180</xdr:colOff>
      <xdr:row>25</xdr:row>
      <xdr:rowOff>38100</xdr:rowOff>
    </xdr:to>
    <xdr:graphicFrame macro="">
      <xdr:nvGraphicFramePr>
        <xdr:cNvPr id="102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365760</xdr:colOff>
      <xdr:row>25</xdr:row>
      <xdr:rowOff>99060</xdr:rowOff>
    </xdr:from>
    <xdr:to>
      <xdr:col>17</xdr:col>
      <xdr:colOff>381000</xdr:colOff>
      <xdr:row>37</xdr:row>
      <xdr:rowOff>30480</xdr:rowOff>
    </xdr:to>
    <xdr:graphicFrame macro="">
      <xdr:nvGraphicFramePr>
        <xdr:cNvPr id="102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350520</xdr:colOff>
      <xdr:row>37</xdr:row>
      <xdr:rowOff>76200</xdr:rowOff>
    </xdr:from>
    <xdr:to>
      <xdr:col>17</xdr:col>
      <xdr:colOff>457200</xdr:colOff>
      <xdr:row>48</xdr:row>
      <xdr:rowOff>91440</xdr:rowOff>
    </xdr:to>
    <xdr:graphicFrame macro="">
      <xdr:nvGraphicFramePr>
        <xdr:cNvPr id="102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342900</xdr:colOff>
      <xdr:row>49</xdr:row>
      <xdr:rowOff>30480</xdr:rowOff>
    </xdr:from>
    <xdr:to>
      <xdr:col>17</xdr:col>
      <xdr:colOff>487680</xdr:colOff>
      <xdr:row>60</xdr:row>
      <xdr:rowOff>160020</xdr:rowOff>
    </xdr:to>
    <xdr:graphicFrame macro="">
      <xdr:nvGraphicFramePr>
        <xdr:cNvPr id="103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60960</xdr:colOff>
      <xdr:row>73</xdr:row>
      <xdr:rowOff>99060</xdr:rowOff>
    </xdr:from>
    <xdr:to>
      <xdr:col>18</xdr:col>
      <xdr:colOff>228600</xdr:colOff>
      <xdr:row>92</xdr:row>
      <xdr:rowOff>0</xdr:rowOff>
    </xdr:to>
    <xdr:graphicFrame macro="">
      <xdr:nvGraphicFramePr>
        <xdr:cNvPr id="103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441960</xdr:colOff>
      <xdr:row>9</xdr:row>
      <xdr:rowOff>38100</xdr:rowOff>
    </xdr:from>
    <xdr:to>
      <xdr:col>26</xdr:col>
      <xdr:colOff>251460</xdr:colOff>
      <xdr:row>26</xdr:row>
      <xdr:rowOff>38100</xdr:rowOff>
    </xdr:to>
    <xdr:graphicFrame macro="">
      <xdr:nvGraphicFramePr>
        <xdr:cNvPr id="103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487680</xdr:colOff>
      <xdr:row>2</xdr:row>
      <xdr:rowOff>60960</xdr:rowOff>
    </xdr:from>
    <xdr:to>
      <xdr:col>9</xdr:col>
      <xdr:colOff>533400</xdr:colOff>
      <xdr:row>10</xdr:row>
      <xdr:rowOff>38100</xdr:rowOff>
    </xdr:to>
    <xdr:sp macro="" textlink="">
      <xdr:nvSpPr>
        <xdr:cNvPr id="10" name="9 - TextBox"/>
        <xdr:cNvSpPr txBox="1"/>
      </xdr:nvSpPr>
      <xdr:spPr>
        <a:xfrm>
          <a:off x="5532120" y="396240"/>
          <a:ext cx="1264920" cy="131826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/>
            <a:t>Στους</a:t>
          </a:r>
          <a:r>
            <a:rPr lang="el-GR" sz="1100" baseline="0"/>
            <a:t> χρόνους βάλτε αυτούς που έγιναν οι δειγματοληψίες στη δικιά σας άσκηση</a:t>
          </a:r>
          <a:endParaRPr lang="el-GR" sz="1100"/>
        </a:p>
      </xdr:txBody>
    </xdr:sp>
    <xdr:clientData/>
  </xdr:twoCellAnchor>
  <xdr:twoCellAnchor>
    <xdr:from>
      <xdr:col>7</xdr:col>
      <xdr:colOff>601980</xdr:colOff>
      <xdr:row>14</xdr:row>
      <xdr:rowOff>38100</xdr:rowOff>
    </xdr:from>
    <xdr:to>
      <xdr:col>9</xdr:col>
      <xdr:colOff>205740</xdr:colOff>
      <xdr:row>21</xdr:row>
      <xdr:rowOff>30480</xdr:rowOff>
    </xdr:to>
    <xdr:sp macro="" textlink="">
      <xdr:nvSpPr>
        <xdr:cNvPr id="11" name="10 - TextBox"/>
        <xdr:cNvSpPr txBox="1"/>
      </xdr:nvSpPr>
      <xdr:spPr>
        <a:xfrm>
          <a:off x="5646420" y="2385060"/>
          <a:ext cx="822960" cy="99822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/>
            <a:t>για</a:t>
          </a:r>
          <a:r>
            <a:rPr lang="el-GR" sz="1100" baseline="0"/>
            <a:t> τη μετατροπή</a:t>
          </a:r>
        </a:p>
        <a:p>
          <a:r>
            <a:rPr lang="el-GR" sz="1100" baseline="0"/>
            <a:t>χρειάζεται το </a:t>
          </a:r>
        </a:p>
        <a:p>
          <a:r>
            <a:rPr lang="el-GR" sz="1100" baseline="0"/>
            <a:t>0,0056</a:t>
          </a:r>
          <a:endParaRPr lang="el-GR" sz="1100"/>
        </a:p>
      </xdr:txBody>
    </xdr:sp>
    <xdr:clientData/>
  </xdr:twoCellAnchor>
  <xdr:twoCellAnchor>
    <xdr:from>
      <xdr:col>3</xdr:col>
      <xdr:colOff>563880</xdr:colOff>
      <xdr:row>50</xdr:row>
      <xdr:rowOff>15240</xdr:rowOff>
    </xdr:from>
    <xdr:to>
      <xdr:col>6</xdr:col>
      <xdr:colOff>274320</xdr:colOff>
      <xdr:row>59</xdr:row>
      <xdr:rowOff>91440</xdr:rowOff>
    </xdr:to>
    <xdr:sp macro="" textlink="">
      <xdr:nvSpPr>
        <xdr:cNvPr id="12" name="11 - TextBox"/>
        <xdr:cNvSpPr txBox="1"/>
      </xdr:nvSpPr>
      <xdr:spPr>
        <a:xfrm>
          <a:off x="3169920" y="8229600"/>
          <a:ext cx="1539240" cy="158496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Υπολογίζουμε την κλίση του γραμμικού τμήματος</a:t>
          </a:r>
          <a:r>
            <a:rPr lang="en-GB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για κάθε </a:t>
          </a:r>
          <a:r>
            <a:rPr lang="el-GR"/>
            <a:t> </a:t>
          </a:r>
          <a:r>
            <a:rPr lang="el-GR" sz="11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μια συγκέντρωση υποστρώματος</a:t>
          </a:r>
          <a:r>
            <a:rPr lang="el-GR"/>
            <a:t> </a:t>
          </a:r>
          <a:r>
            <a:rPr lang="el-GR" sz="1100" baseline="0"/>
            <a:t> (</a:t>
          </a:r>
          <a:r>
            <a:rPr lang="en-GB" sz="1100" baseline="0"/>
            <a:t>V</a:t>
          </a:r>
          <a:r>
            <a:rPr lang="en-GB" sz="1100" baseline="-25000"/>
            <a:t>0</a:t>
          </a:r>
          <a:r>
            <a:rPr lang="en-GB" sz="1100" baseline="0"/>
            <a:t>)</a:t>
          </a:r>
          <a:endParaRPr lang="el-GR"/>
        </a:p>
      </xdr:txBody>
    </xdr:sp>
    <xdr:clientData/>
  </xdr:twoCellAnchor>
  <xdr:twoCellAnchor>
    <xdr:from>
      <xdr:col>6</xdr:col>
      <xdr:colOff>396240</xdr:colOff>
      <xdr:row>21</xdr:row>
      <xdr:rowOff>106680</xdr:rowOff>
    </xdr:from>
    <xdr:to>
      <xdr:col>9</xdr:col>
      <xdr:colOff>472440</xdr:colOff>
      <xdr:row>29</xdr:row>
      <xdr:rowOff>91440</xdr:rowOff>
    </xdr:to>
    <xdr:sp macro="" textlink="">
      <xdr:nvSpPr>
        <xdr:cNvPr id="13" name="12 - TextBox"/>
        <xdr:cNvSpPr txBox="1"/>
      </xdr:nvSpPr>
      <xdr:spPr>
        <a:xfrm>
          <a:off x="4831080" y="3718560"/>
          <a:ext cx="1905000" cy="132588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/>
            <a:t>Μετατροπή δεδομένων σε διάταξη κατάλληλη για γραφική παράσταση: </a:t>
          </a:r>
        </a:p>
        <a:p>
          <a:endParaRPr lang="el-GR" sz="1100"/>
        </a:p>
        <a:p>
          <a:r>
            <a:rPr lang="el-GR" sz="1100"/>
            <a:t>(Αντιγραφή των ανωτέρω …ειδική επικόλληση..τιμές και αντιμετάθεση)</a:t>
          </a:r>
        </a:p>
      </xdr:txBody>
    </xdr:sp>
    <xdr:clientData/>
  </xdr:twoCellAnchor>
  <xdr:twoCellAnchor>
    <xdr:from>
      <xdr:col>10</xdr:col>
      <xdr:colOff>60960</xdr:colOff>
      <xdr:row>61</xdr:row>
      <xdr:rowOff>91440</xdr:rowOff>
    </xdr:from>
    <xdr:to>
      <xdr:col>13</xdr:col>
      <xdr:colOff>350520</xdr:colOff>
      <xdr:row>73</xdr:row>
      <xdr:rowOff>144780</xdr:rowOff>
    </xdr:to>
    <xdr:sp macro="" textlink="">
      <xdr:nvSpPr>
        <xdr:cNvPr id="14" name="13 - TextBox"/>
        <xdr:cNvSpPr txBox="1"/>
      </xdr:nvSpPr>
      <xdr:spPr>
        <a:xfrm>
          <a:off x="6934200" y="10408920"/>
          <a:ext cx="2118360" cy="206502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/>
            <a:t>Αφού για κάθε ΣΥ υπολογίσουμε την αντίστοιχη </a:t>
          </a:r>
          <a:r>
            <a:rPr lang="en-GB" sz="1100"/>
            <a:t>V</a:t>
          </a:r>
          <a:r>
            <a:rPr lang="en-GB" sz="1100" baseline="-25000"/>
            <a:t>0</a:t>
          </a:r>
        </a:p>
        <a:p>
          <a:r>
            <a:rPr lang="el-GR" sz="1100" baseline="0"/>
            <a:t>κάνουμε τη ακόλουθη γραφική παράσταση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en-GB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0</a:t>
          </a:r>
          <a:r>
            <a:rPr lang="el-GR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GB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vs </a:t>
          </a:r>
          <a:r>
            <a:rPr lang="el-G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ΣΥ.</a:t>
          </a:r>
        </a:p>
        <a:p>
          <a:r>
            <a:rPr lang="el-G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Μετατροπή μονάδων ΣΥ από </a:t>
          </a:r>
          <a:r>
            <a:rPr lang="en-GB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mM </a:t>
          </a:r>
          <a:r>
            <a:rPr lang="el-G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σε μ</a:t>
          </a:r>
          <a:r>
            <a:rPr lang="en-GB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M.</a:t>
          </a:r>
        </a:p>
        <a:p>
          <a:r>
            <a:rPr lang="el-G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Συγκρίνουμε τη μορφή της καμπύλης (υπερβολή;) με την αντίστοιχη του εργαστηριακού οδηγού (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κινητική των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Michaelis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 –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Menten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endParaRPr lang="en-GB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25</xdr:col>
      <xdr:colOff>518160</xdr:colOff>
      <xdr:row>1</xdr:row>
      <xdr:rowOff>0</xdr:rowOff>
    </xdr:from>
    <xdr:to>
      <xdr:col>30</xdr:col>
      <xdr:colOff>129540</xdr:colOff>
      <xdr:row>8</xdr:row>
      <xdr:rowOff>76200</xdr:rowOff>
    </xdr:to>
    <xdr:sp macro="" textlink="">
      <xdr:nvSpPr>
        <xdr:cNvPr id="15" name="14 - TextBox"/>
        <xdr:cNvSpPr txBox="1"/>
      </xdr:nvSpPr>
      <xdr:spPr>
        <a:xfrm>
          <a:off x="16535400" y="259080"/>
          <a:ext cx="2659380" cy="1249680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Οι κινητικές παράμετροι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V</a:t>
          </a:r>
          <a:r>
            <a:rPr lang="en-GB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max</a:t>
          </a:r>
          <a:r>
            <a:rPr lang="en-GB" sz="1100" baseline="300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και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K</a:t>
          </a:r>
          <a:r>
            <a:rPr lang="en-GB" sz="1100" baseline="-25000">
              <a:solidFill>
                <a:schemeClr val="dk1"/>
              </a:solidFill>
              <a:latin typeface="+mn-lt"/>
              <a:ea typeface="+mn-ea"/>
              <a:cs typeface="+mn-cs"/>
            </a:rPr>
            <a:t>m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εκτιμούνται ευκολότερα από τις παρακάτω γραμμικές μορφές της εξισώσεως των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Michaelis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 –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Menten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 με τη βοήθεια των διαγραμμάτων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Lineweaver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 – </a:t>
          </a:r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Burk</a:t>
          </a:r>
          <a:r>
            <a:rPr lang="el-GR" sz="1100">
              <a:solidFill>
                <a:schemeClr val="dk1"/>
              </a:solidFill>
              <a:latin typeface="+mn-lt"/>
              <a:ea typeface="+mn-ea"/>
              <a:cs typeface="+mn-cs"/>
            </a:rPr>
            <a:t> (δες</a:t>
          </a:r>
          <a:r>
            <a:rPr lang="el-G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οδηγό εργαστηριακλων ασκήσεων)</a:t>
          </a:r>
          <a:endParaRPr lang="el-GR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71"/>
  <sheetViews>
    <sheetView tabSelected="1" workbookViewId="0">
      <selection activeCell="E3" sqref="E3"/>
    </sheetView>
  </sheetViews>
  <sheetFormatPr defaultRowHeight="13.2"/>
  <cols>
    <col min="1" max="1" width="20.21875" customWidth="1"/>
  </cols>
  <sheetData>
    <row r="1" spans="1:24" ht="20.399999999999999">
      <c r="B1" s="25"/>
      <c r="C1" s="26" t="s">
        <v>17</v>
      </c>
      <c r="D1" s="26"/>
      <c r="E1" s="27" t="s">
        <v>23</v>
      </c>
      <c r="F1" s="25"/>
      <c r="G1" s="25"/>
      <c r="H1" s="25"/>
    </row>
    <row r="2" spans="1:24">
      <c r="A2" s="11" t="s">
        <v>8</v>
      </c>
      <c r="B2" s="12"/>
      <c r="C2" s="13" t="s">
        <v>2</v>
      </c>
      <c r="D2" s="12"/>
      <c r="T2" s="6" t="s">
        <v>18</v>
      </c>
      <c r="U2" t="s">
        <v>4</v>
      </c>
      <c r="W2" s="22" t="s">
        <v>19</v>
      </c>
      <c r="X2" s="23" t="s">
        <v>1</v>
      </c>
    </row>
    <row r="3" spans="1:24">
      <c r="C3" s="2"/>
      <c r="W3" s="23"/>
      <c r="X3" s="23"/>
    </row>
    <row r="4" spans="1:24">
      <c r="A4" s="19" t="s">
        <v>9</v>
      </c>
      <c r="B4" s="24" t="s">
        <v>7</v>
      </c>
      <c r="C4" s="24"/>
      <c r="D4" s="24"/>
      <c r="E4" s="24"/>
      <c r="F4" s="24"/>
      <c r="G4" s="3"/>
      <c r="T4">
        <v>500</v>
      </c>
      <c r="U4">
        <v>2.6071</v>
      </c>
      <c r="W4" s="23">
        <f>1/T4</f>
        <v>2E-3</v>
      </c>
      <c r="X4" s="23">
        <f>1/U4</f>
        <v>0.38356794906217639</v>
      </c>
    </row>
    <row r="5" spans="1:24">
      <c r="A5" s="15" t="s">
        <v>10</v>
      </c>
      <c r="B5" s="16">
        <v>0</v>
      </c>
      <c r="C5" s="17">
        <v>5</v>
      </c>
      <c r="D5" s="17">
        <v>10</v>
      </c>
      <c r="E5" s="17">
        <v>20</v>
      </c>
      <c r="F5" s="17">
        <v>30</v>
      </c>
      <c r="G5" s="17">
        <v>40</v>
      </c>
      <c r="T5">
        <v>1000</v>
      </c>
      <c r="U5">
        <v>4.5</v>
      </c>
      <c r="W5" s="23">
        <f t="shared" ref="W5:X8" si="0">1/T5</f>
        <v>1E-3</v>
      </c>
      <c r="X5" s="23">
        <f t="shared" si="0"/>
        <v>0.22222222222222221</v>
      </c>
    </row>
    <row r="6" spans="1:24" s="3" customFormat="1">
      <c r="A6" s="5">
        <v>0.5</v>
      </c>
      <c r="B6" s="3">
        <v>1.2999999999999999E-2</v>
      </c>
      <c r="C6" s="3">
        <f>0.086</f>
        <v>8.5999999999999993E-2</v>
      </c>
      <c r="D6" s="3">
        <f>0.096</f>
        <v>9.6000000000000002E-2</v>
      </c>
      <c r="E6" s="3">
        <f>0.093</f>
        <v>9.2999999999999999E-2</v>
      </c>
      <c r="F6" s="3">
        <f>0.094</f>
        <v>9.4E-2</v>
      </c>
      <c r="G6" s="3">
        <f>0.095</f>
        <v>9.5000000000000001E-2</v>
      </c>
      <c r="Q6" s="9"/>
      <c r="R6" s="9"/>
      <c r="T6" s="3">
        <v>3000</v>
      </c>
      <c r="U6" s="3">
        <v>6.95</v>
      </c>
      <c r="W6" s="23">
        <f t="shared" si="0"/>
        <v>3.3333333333333332E-4</v>
      </c>
      <c r="X6" s="23">
        <f t="shared" si="0"/>
        <v>0.14388489208633093</v>
      </c>
    </row>
    <row r="7" spans="1:24" s="3" customFormat="1">
      <c r="A7" s="5">
        <v>1</v>
      </c>
      <c r="B7" s="10">
        <v>2.1000000000000001E-2</v>
      </c>
      <c r="C7" s="10">
        <f>0.147</f>
        <v>0.14699999999999999</v>
      </c>
      <c r="D7" s="10">
        <f>0.179</f>
        <v>0.17899999999999999</v>
      </c>
      <c r="E7" s="10">
        <f>0.199</f>
        <v>0.19900000000000001</v>
      </c>
      <c r="F7" s="10">
        <f>0.171</f>
        <v>0.17100000000000001</v>
      </c>
      <c r="G7" s="10">
        <f>0.192</f>
        <v>0.192</v>
      </c>
      <c r="H7" s="8"/>
      <c r="Q7" s="9"/>
      <c r="R7" s="9"/>
      <c r="T7" s="3">
        <v>5000</v>
      </c>
      <c r="U7" s="3">
        <v>7.9142999999999999</v>
      </c>
      <c r="W7" s="23">
        <f t="shared" si="0"/>
        <v>2.0000000000000001E-4</v>
      </c>
      <c r="X7" s="23">
        <f t="shared" si="0"/>
        <v>0.12635356253869579</v>
      </c>
    </row>
    <row r="8" spans="1:24" s="3" customFormat="1">
      <c r="A8" s="5">
        <v>3</v>
      </c>
      <c r="B8" s="3">
        <v>4.4999999999999998E-2</v>
      </c>
      <c r="C8" s="3">
        <f>0.296</f>
        <v>0.29599999999999999</v>
      </c>
      <c r="D8" s="3">
        <f>0.406</f>
        <v>0.40600000000000003</v>
      </c>
      <c r="E8" s="3">
        <f>0.527</f>
        <v>0.52700000000000002</v>
      </c>
      <c r="F8" s="3">
        <f>0.47</f>
        <v>0.47</v>
      </c>
      <c r="G8" s="3">
        <f>0.492</f>
        <v>0.49199999999999999</v>
      </c>
      <c r="Q8" s="9"/>
      <c r="R8" s="9"/>
      <c r="T8" s="3">
        <v>10000</v>
      </c>
      <c r="U8" s="3">
        <v>13.385999999999999</v>
      </c>
      <c r="W8" s="23">
        <f t="shared" si="0"/>
        <v>1E-4</v>
      </c>
      <c r="X8" s="23">
        <f t="shared" si="0"/>
        <v>7.47049155834454E-2</v>
      </c>
    </row>
    <row r="9" spans="1:24" s="3" customFormat="1">
      <c r="A9" s="5">
        <v>5</v>
      </c>
      <c r="B9" s="3">
        <v>6.7000000000000004E-2</v>
      </c>
      <c r="C9" s="3">
        <f>0.323</f>
        <v>0.32300000000000001</v>
      </c>
      <c r="D9" s="3">
        <f>0.493</f>
        <v>0.49299999999999999</v>
      </c>
      <c r="E9" s="3">
        <f>0.55</f>
        <v>0.55000000000000004</v>
      </c>
      <c r="F9" s="3">
        <f>0.497</f>
        <v>0.497</v>
      </c>
      <c r="G9" s="3">
        <f>0.55</f>
        <v>0.55000000000000004</v>
      </c>
      <c r="Q9" s="9"/>
      <c r="R9" s="9"/>
    </row>
    <row r="10" spans="1:24" s="3" customFormat="1">
      <c r="A10" s="5">
        <v>10</v>
      </c>
      <c r="B10" s="3">
        <v>0.10299999999999999</v>
      </c>
      <c r="C10" s="3">
        <f>0.605</f>
        <v>0.60499999999999998</v>
      </c>
      <c r="D10" s="3">
        <f>0.789</f>
        <v>0.78900000000000003</v>
      </c>
      <c r="E10" s="3">
        <f>0.863</f>
        <v>0.86299999999999999</v>
      </c>
      <c r="F10" s="3">
        <f>0.82</f>
        <v>0.82</v>
      </c>
      <c r="G10" s="3">
        <f>0.927</f>
        <v>0.92700000000000005</v>
      </c>
      <c r="Q10" s="9"/>
      <c r="R10" s="9"/>
    </row>
    <row r="11" spans="1:24">
      <c r="L11" s="1"/>
      <c r="M11" s="1"/>
      <c r="N11" s="1"/>
      <c r="O11" s="1"/>
      <c r="P11" s="1"/>
      <c r="Q11" s="1"/>
      <c r="R11" s="1"/>
    </row>
    <row r="12" spans="1:24">
      <c r="A12" s="6" t="s">
        <v>11</v>
      </c>
    </row>
    <row r="13" spans="1:24">
      <c r="B13" s="14" t="s">
        <v>3</v>
      </c>
    </row>
    <row r="14" spans="1:24">
      <c r="A14" s="19" t="s">
        <v>9</v>
      </c>
      <c r="D14" t="s">
        <v>0</v>
      </c>
    </row>
    <row r="15" spans="1:24">
      <c r="A15" s="18" t="s">
        <v>10</v>
      </c>
      <c r="B15" s="2">
        <v>0</v>
      </c>
      <c r="C15" s="2">
        <v>5</v>
      </c>
      <c r="D15" s="2">
        <v>10</v>
      </c>
      <c r="E15" s="2">
        <v>20</v>
      </c>
      <c r="F15" s="2">
        <v>30</v>
      </c>
      <c r="G15" s="2">
        <v>40</v>
      </c>
    </row>
    <row r="16" spans="1:24">
      <c r="A16" s="6">
        <v>0.5</v>
      </c>
      <c r="B16">
        <f t="shared" ref="B16:G20" si="1">(B6-$B6)/0.0056</f>
        <v>0</v>
      </c>
      <c r="C16" s="4">
        <f t="shared" si="1"/>
        <v>13.035714285714285</v>
      </c>
      <c r="D16" s="4">
        <f t="shared" si="1"/>
        <v>14.821428571428573</v>
      </c>
      <c r="E16" s="4">
        <f t="shared" si="1"/>
        <v>14.285714285714286</v>
      </c>
      <c r="F16" s="4">
        <f t="shared" si="1"/>
        <v>14.464285714285715</v>
      </c>
      <c r="G16" s="4">
        <f t="shared" si="1"/>
        <v>14.642857142857144</v>
      </c>
    </row>
    <row r="17" spans="1:20">
      <c r="A17" s="6">
        <v>1</v>
      </c>
      <c r="B17">
        <f t="shared" si="1"/>
        <v>0</v>
      </c>
      <c r="C17" s="4">
        <f t="shared" si="1"/>
        <v>22.5</v>
      </c>
      <c r="D17" s="4">
        <f t="shared" si="1"/>
        <v>28.214285714285715</v>
      </c>
      <c r="E17" s="4">
        <f t="shared" si="1"/>
        <v>31.785714285714288</v>
      </c>
      <c r="F17" s="4">
        <f t="shared" si="1"/>
        <v>26.785714285714288</v>
      </c>
      <c r="G17" s="4">
        <f t="shared" si="1"/>
        <v>30.535714285714288</v>
      </c>
    </row>
    <row r="18" spans="1:20">
      <c r="A18" s="6">
        <v>3</v>
      </c>
      <c r="B18">
        <f t="shared" si="1"/>
        <v>0</v>
      </c>
      <c r="C18" s="4">
        <f t="shared" si="1"/>
        <v>44.821428571428569</v>
      </c>
      <c r="D18" s="4">
        <f t="shared" si="1"/>
        <v>64.464285714285722</v>
      </c>
      <c r="E18" s="4">
        <f t="shared" si="1"/>
        <v>86.071428571428584</v>
      </c>
      <c r="F18" s="4">
        <f t="shared" si="1"/>
        <v>75.892857142857139</v>
      </c>
      <c r="G18" s="4">
        <f t="shared" si="1"/>
        <v>79.821428571428569</v>
      </c>
    </row>
    <row r="19" spans="1:20">
      <c r="A19" s="6">
        <v>5</v>
      </c>
      <c r="B19">
        <f t="shared" si="1"/>
        <v>0</v>
      </c>
      <c r="C19" s="4">
        <f t="shared" si="1"/>
        <v>45.714285714285715</v>
      </c>
      <c r="D19" s="4">
        <f t="shared" si="1"/>
        <v>76.071428571428569</v>
      </c>
      <c r="E19" s="4">
        <f t="shared" si="1"/>
        <v>86.250000000000014</v>
      </c>
      <c r="F19" s="4">
        <f t="shared" si="1"/>
        <v>76.785714285714292</v>
      </c>
      <c r="G19" s="4">
        <f t="shared" si="1"/>
        <v>86.250000000000014</v>
      </c>
    </row>
    <row r="20" spans="1:20">
      <c r="A20" s="6">
        <v>10</v>
      </c>
      <c r="B20">
        <f t="shared" si="1"/>
        <v>0</v>
      </c>
      <c r="C20" s="4">
        <f t="shared" si="1"/>
        <v>89.642857142857139</v>
      </c>
      <c r="D20" s="4">
        <f t="shared" si="1"/>
        <v>122.50000000000001</v>
      </c>
      <c r="E20" s="4">
        <f t="shared" si="1"/>
        <v>135.71428571428572</v>
      </c>
      <c r="F20" s="4">
        <f t="shared" si="1"/>
        <v>128.03571428571428</v>
      </c>
      <c r="G20" s="4">
        <f t="shared" si="1"/>
        <v>147.14285714285717</v>
      </c>
    </row>
    <row r="21" spans="1:20">
      <c r="A21" s="6"/>
      <c r="C21" s="4"/>
      <c r="D21" s="4"/>
      <c r="E21" s="4"/>
      <c r="F21" s="4"/>
      <c r="G21" s="4"/>
    </row>
    <row r="23" spans="1:20">
      <c r="A23" s="20" t="s">
        <v>7</v>
      </c>
      <c r="B23" s="21" t="s">
        <v>12</v>
      </c>
      <c r="C23" s="21" t="s">
        <v>13</v>
      </c>
      <c r="D23" s="21" t="s">
        <v>14</v>
      </c>
      <c r="E23" s="21" t="s">
        <v>15</v>
      </c>
      <c r="F23" s="21" t="s">
        <v>16</v>
      </c>
    </row>
    <row r="24" spans="1:20">
      <c r="A24" s="20">
        <v>0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20">
      <c r="A25" s="20">
        <v>5</v>
      </c>
      <c r="B25" s="4">
        <v>13.035714285714285</v>
      </c>
      <c r="C25" s="4">
        <v>22.5</v>
      </c>
      <c r="D25" s="4">
        <v>44.821428571428569</v>
      </c>
      <c r="E25" s="4">
        <v>45.714285714285715</v>
      </c>
      <c r="F25" s="4">
        <v>89.642857142857139</v>
      </c>
    </row>
    <row r="26" spans="1:20">
      <c r="A26" s="20">
        <v>10</v>
      </c>
      <c r="B26" s="4">
        <v>14.821428571428573</v>
      </c>
      <c r="C26" s="4">
        <v>28.214285714285715</v>
      </c>
      <c r="D26" s="4">
        <v>64.464285714285722</v>
      </c>
      <c r="E26" s="4">
        <v>76.071428571428569</v>
      </c>
      <c r="F26" s="4">
        <v>122.5</v>
      </c>
    </row>
    <row r="27" spans="1:20">
      <c r="A27" s="20">
        <v>20</v>
      </c>
      <c r="B27" s="4">
        <v>14.285714285714286</v>
      </c>
      <c r="C27" s="4">
        <v>31.785714285714288</v>
      </c>
      <c r="D27" s="4">
        <v>86.071428571428584</v>
      </c>
      <c r="E27" s="4">
        <v>86.25</v>
      </c>
      <c r="F27" s="4">
        <v>135.71428571428572</v>
      </c>
    </row>
    <row r="28" spans="1:20">
      <c r="A28" s="20">
        <v>30</v>
      </c>
      <c r="B28" s="4">
        <v>14.464285714285715</v>
      </c>
      <c r="C28" s="4">
        <v>26.785714285714288</v>
      </c>
      <c r="D28" s="4">
        <v>75.892857142857139</v>
      </c>
      <c r="E28" s="4">
        <v>76.785714285714292</v>
      </c>
      <c r="F28" s="4">
        <v>128.03571428571428</v>
      </c>
    </row>
    <row r="29" spans="1:20">
      <c r="A29" s="20">
        <v>40</v>
      </c>
      <c r="B29" s="4">
        <v>14.642857142857144</v>
      </c>
      <c r="C29" s="4">
        <v>30.535714285714288</v>
      </c>
      <c r="D29" s="4">
        <v>79.821428571428569</v>
      </c>
      <c r="E29" s="4">
        <v>86.25</v>
      </c>
      <c r="F29" s="4">
        <v>147.14285714285717</v>
      </c>
    </row>
    <row r="31" spans="1:20">
      <c r="T31" t="s">
        <v>5</v>
      </c>
    </row>
    <row r="33" spans="19:20">
      <c r="S33" s="7" t="s">
        <v>6</v>
      </c>
      <c r="T33" s="6" t="s">
        <v>20</v>
      </c>
    </row>
    <row r="35" spans="19:20">
      <c r="S35" s="7" t="s">
        <v>6</v>
      </c>
      <c r="T35" s="6" t="s">
        <v>21</v>
      </c>
    </row>
    <row r="52" spans="4:4">
      <c r="D52" s="6"/>
    </row>
    <row r="53" spans="4:4">
      <c r="D53" s="6"/>
    </row>
    <row r="66" spans="16:17">
      <c r="P66" s="6" t="s">
        <v>22</v>
      </c>
      <c r="Q66" t="s">
        <v>4</v>
      </c>
    </row>
    <row r="67" spans="16:17">
      <c r="P67">
        <v>500</v>
      </c>
      <c r="Q67">
        <v>2.6071</v>
      </c>
    </row>
    <row r="68" spans="16:17">
      <c r="P68">
        <v>1000</v>
      </c>
      <c r="Q68">
        <v>4.5</v>
      </c>
    </row>
    <row r="69" spans="16:17">
      <c r="P69">
        <v>3000</v>
      </c>
      <c r="Q69">
        <v>6.95</v>
      </c>
    </row>
    <row r="70" spans="16:17">
      <c r="P70">
        <v>5000</v>
      </c>
      <c r="Q70">
        <v>7.9142999999999999</v>
      </c>
    </row>
    <row r="71" spans="16:17">
      <c r="P71">
        <v>10000</v>
      </c>
      <c r="Q71">
        <v>13.385999999999999</v>
      </c>
    </row>
  </sheetData>
  <mergeCells count="1">
    <mergeCell ref="B4:F4"/>
  </mergeCells>
  <phoneticPr fontId="2" type="noConversion"/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9" sqref="D29"/>
    </sheetView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Kinetics</vt:lpstr>
      <vt:lpstr>Φύλλο1</vt:lpstr>
    </vt:vector>
  </TitlesOfParts>
  <Company>aua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Kostas</cp:lastModifiedBy>
  <cp:lastPrinted>2005-11-20T11:48:31Z</cp:lastPrinted>
  <dcterms:created xsi:type="dcterms:W3CDTF">2001-02-20T01:14:49Z</dcterms:created>
  <dcterms:modified xsi:type="dcterms:W3CDTF">2017-01-03T10:46:49Z</dcterms:modified>
</cp:coreProperties>
</file>