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2"/>
  </bookViews>
  <sheets>
    <sheet name="Δεδομένα" sheetId="1" r:id="rId1"/>
    <sheet name="Πρόσθετες επενδύσεις" sheetId="2" r:id="rId2"/>
    <sheet name="Μερικός Προϋπολογισμός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<sst xmlns="http://schemas.openxmlformats.org/spreadsheetml/2006/main" count="74" uniqueCount="73">
  <si>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Εκτροφές/έτος</t>
  </si>
  <si>
    <t>Αριθμός νεοσσών/εκτροφή</t>
  </si>
  <si>
    <t>Κόστος αγοράς νεοσσών/1000 νεοσσούς</t>
  </si>
  <si>
    <t>Ποσοστό θνησιμότητας (5%)</t>
  </si>
  <si>
    <t>Ημέρες εκτροφής</t>
  </si>
  <si>
    <t>Απόδοση σε σφάγιο (65%)</t>
  </si>
  <si>
    <t>Μέσο βάρος σφάγιου/ορνίθιο</t>
  </si>
  <si>
    <t>Τιμή πώλησης σφάγιου/κιλό σε ευρώ</t>
  </si>
  <si>
    <t>Μέση κατανάλωση τροφής/ορνίθιο</t>
  </si>
  <si>
    <t>Μέσο σωματικό βάρος σφαγής ορνιθίου</t>
  </si>
  <si>
    <t>Μέση τιμή αγοράς τροφής (σε ευρώ/τόνο)</t>
  </si>
  <si>
    <t>Συντελεστής μετατρεψιμότητας τροφής (2κιλά τροφής/κιλό σωματικού βάρους)</t>
  </si>
  <si>
    <t>Κτηνιατρική περίθαλψη (ευρώ/εκτροφή)</t>
  </si>
  <si>
    <t>Λοιπές δαπάνες (στρωμνή, απολύμανση, νερό, ρεύμα κλπ) / εκτροφή</t>
  </si>
  <si>
    <t>Απαιτούμενη εργασία ετησίως (ώρες)</t>
  </si>
  <si>
    <t>Αμοιβή εργασίας (ευρώ / ώρα)</t>
  </si>
  <si>
    <t xml:space="preserve">Δαπάνη αγοράς μηχανολογικού εξοπλισμού </t>
  </si>
  <si>
    <t>Διάρκεια παραγωγικής ζωής (έτη)</t>
  </si>
  <si>
    <t>Συντήρηση μηχανολογικού εξοπλισμού (3% ΜΕΚ)</t>
  </si>
  <si>
    <t>Αφάλιστρα μηχανολογικού εξοπλισμού (0,83% ΜΕΚ)</t>
  </si>
  <si>
    <t>Επιτόκιο μεσομακροπρόθεσμων χορηγήσεων (8,2%)</t>
  </si>
  <si>
    <t>Επιτόκιο βραχυπρόθεσμων χορηγήσεων (6,7%)</t>
  </si>
  <si>
    <t xml:space="preserve">Α. Περικοπτόμενες Δαπάνες </t>
  </si>
  <si>
    <t>Β. Πρόσθετα έσοδα</t>
  </si>
  <si>
    <t xml:space="preserve">Γ. Πρόσθετες Δαπάνες </t>
  </si>
  <si>
    <t>Δ. Περικοπτόμενα έσοδα</t>
  </si>
  <si>
    <t>Αριθμός εκτροφών/έτος</t>
  </si>
  <si>
    <t>Αριθμός εκτρεφόμενων νεοσσών/εκτροφή</t>
  </si>
  <si>
    <t>Παραγωγικές Δαπάνες Πτηνοτροφίας/έτος</t>
  </si>
  <si>
    <t>Ποσοστό θνησιμότητας</t>
  </si>
  <si>
    <t>Τιμή πώλησης κρέατος (ευρώ/κιλό σφάγιου)</t>
  </si>
  <si>
    <t>Ακαθάριστη Πρόσοδος Πτηνοτροφίας/έτος</t>
  </si>
  <si>
    <t>Παραγόμενα σφάγια ορνιθίων/έτος (αριθμός)</t>
  </si>
  <si>
    <t>Παραγόμενο κρέας σφάγιων ορνιθίων/έτος (κιλά)</t>
  </si>
  <si>
    <t>Δαπάνες αγοράς νεοσσών/έτος (ευρώ)</t>
  </si>
  <si>
    <t>Υπολειμματική αξία</t>
  </si>
  <si>
    <t>Σύνολο παραγωγικής ζωής</t>
  </si>
  <si>
    <t>Απόσβεση</t>
  </si>
  <si>
    <t>Μέσο Επενδυμένο κεφάλαιο στο μέσο της παραγωγικής ζωής του</t>
  </si>
  <si>
    <t xml:space="preserve">Τόκος επι του Μέσου Επενδυμένου Κεφαλαίου </t>
  </si>
  <si>
    <t xml:space="preserve">Δαπάνες συντήρησης </t>
  </si>
  <si>
    <t>Δαπάνες ασφαλίστρων</t>
  </si>
  <si>
    <t>(α)</t>
  </si>
  <si>
    <t>(β)</t>
  </si>
  <si>
    <t>(γ)</t>
  </si>
  <si>
    <t>δ=(α-β)/γ</t>
  </si>
  <si>
    <t>Αξία πρόσθετου εξοπλισμού</t>
  </si>
  <si>
    <t>ε=(α-β)/2</t>
  </si>
  <si>
    <t>στ=ε*8,2%</t>
  </si>
  <si>
    <t xml:space="preserve">ζ=ε*3% </t>
  </si>
  <si>
    <t>η=ε*0,83%</t>
  </si>
  <si>
    <t>Δαπάνες αγοραζόμενων πτηνοτροφών/έτος (ευρώ)</t>
  </si>
  <si>
    <t>Δαπάνες κτηνιατρικής περίθαλψης</t>
  </si>
  <si>
    <t>Λοιπές δαπάνες (ευρώ)</t>
  </si>
  <si>
    <t xml:space="preserve">Ασφάλιση ζωικού κεφαλαίου ΕΛΓΑ (ευρώ/ορνίθιο) </t>
  </si>
  <si>
    <t>Δαπάνες ασφάλισης ζωικού κεφαλαίου (ΕΛΓΑ), σε ευρώ</t>
  </si>
  <si>
    <t>Αμοιβή εργασίας (ευρώ)</t>
  </si>
  <si>
    <t>Απόσβεση πρόσθετου εξοπλισμού (ευρώ)</t>
  </si>
  <si>
    <t>Τόκοι των παραπάνω μεταβλητών δαπανών (ευρώ)</t>
  </si>
  <si>
    <t>Τόκος πρόσθετου εξοπλισμού (ευρώ)</t>
  </si>
  <si>
    <t>Τόκοι δαπανών συντήρησης και ασφαλίστρων (ευρώ)</t>
  </si>
  <si>
    <t>Δαπάνες ασφαλίστρων πρόσθετου εξοπλισμού (ευρώ)</t>
  </si>
  <si>
    <t>Δαπάνες συντήρησης πρόσθετου εξοπλισμού (ευρώ)</t>
  </si>
  <si>
    <r>
      <t>(β)</t>
    </r>
    <r>
      <rPr>
        <b/>
        <sz val="10"/>
        <rFont val="Tahoma"/>
        <family val="2"/>
      </rPr>
      <t xml:space="preserve"> Συνολική αξία πωλούμενου κρέατος/έτος (ευρώ)</t>
    </r>
  </si>
  <si>
    <r>
      <t>(γ)</t>
    </r>
    <r>
      <rPr>
        <b/>
        <sz val="10"/>
        <rFont val="Tahoma"/>
        <family val="2"/>
      </rPr>
      <t xml:space="preserve"> Σύνολο </t>
    </r>
  </si>
  <si>
    <t>(δ)</t>
  </si>
  <si>
    <t>Α. = (α)</t>
  </si>
  <si>
    <t>Β= (β)</t>
  </si>
  <si>
    <t>Γ.= (γ)</t>
  </si>
  <si>
    <t>Δ= (δ)</t>
  </si>
  <si>
    <t>ΠΙΝΑΚΑΣ ΜΕΡΙΚΟΥ ΠΡΟΫΠΟΛΟΓΙΣΜΟΥ ΕΙΣΑΓΩΓΗΣ ΚΛΑΔΟΥ ΚΡΕΟΠΑΡΑΓΩΓΙΚΗΣ ΠΤΗΝΟΤΡΟΦΙΑΣ</t>
  </si>
  <si>
    <t>Οικονομικό αποτέλεσμα (Α+Β)-(Γ+Δ)</t>
  </si>
  <si>
    <t>ΔΕΔΟΜΕΝΑ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</si>
</sst>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20" fillId="16" borderId="2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17" fillId="21" borderId="3" applyNumberFormat="0" applyAlignment="0" applyProtection="0"/>
    <xf numFmtId="0" fontId="2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8" fillId="21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6" fillId="18" borderId="11" xfId="0" applyFont="1" applyFill="1" applyBorder="1" applyAlignment="1">
      <alignment wrapText="1"/>
    </xf>
    <xf numFmtId="0" fontId="4" fillId="18" borderId="11" xfId="0" applyFont="1" applyFill="1" applyBorder="1" applyAlignment="1">
      <alignment wrapText="1"/>
    </xf>
    <xf numFmtId="1" fontId="4" fillId="18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24" borderId="22" xfId="0" applyNumberFormat="1" applyFont="1" applyFill="1" applyBorder="1" applyAlignment="1">
      <alignment horizontal="center"/>
    </xf>
    <xf numFmtId="0" fontId="2" fillId="21" borderId="22" xfId="0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5.57421875" style="0" customWidth="1"/>
  </cols>
  <sheetData>
    <row r="3" spans="1:2" ht="12.75">
      <c r="A3" s="42" t="s">
        <v>72</v>
      </c>
      <c r="B3" s="42"/>
    </row>
    <row r="4" spans="1:2" ht="12.75">
      <c r="A4" t="s">
        <v>0</v>
      </c>
      <c r="B4">
        <v>5</v>
      </c>
    </row>
    <row r="5" spans="1:2" ht="12.75">
      <c r="A5" t="s">
        <v>1</v>
      </c>
      <c r="B5">
        <v>10000</v>
      </c>
    </row>
    <row r="6" spans="1:2" ht="12.75">
      <c r="A6" t="s">
        <v>2</v>
      </c>
      <c r="B6">
        <v>350</v>
      </c>
    </row>
    <row r="7" spans="1:2" ht="12.75">
      <c r="A7" t="s">
        <v>3</v>
      </c>
      <c r="B7">
        <v>0.05</v>
      </c>
    </row>
    <row r="8" spans="1:2" ht="12.75">
      <c r="A8" t="s">
        <v>4</v>
      </c>
      <c r="B8">
        <v>50</v>
      </c>
    </row>
    <row r="9" spans="1:2" ht="12.75">
      <c r="A9" t="s">
        <v>9</v>
      </c>
      <c r="B9">
        <v>2.5</v>
      </c>
    </row>
    <row r="10" spans="1:2" ht="12.75">
      <c r="A10" t="s">
        <v>5</v>
      </c>
      <c r="B10">
        <v>0.65</v>
      </c>
    </row>
    <row r="11" spans="1:2" ht="12.75">
      <c r="A11" t="s">
        <v>6</v>
      </c>
      <c r="B11">
        <f>B9*B10</f>
        <v>1.625</v>
      </c>
    </row>
    <row r="12" spans="1:2" ht="12.75">
      <c r="A12" t="s">
        <v>7</v>
      </c>
      <c r="B12">
        <v>2</v>
      </c>
    </row>
    <row r="13" spans="1:2" ht="25.5">
      <c r="A13" s="1" t="s">
        <v>11</v>
      </c>
      <c r="B13">
        <v>2</v>
      </c>
    </row>
    <row r="14" spans="1:2" ht="12.75">
      <c r="A14" t="s">
        <v>8</v>
      </c>
      <c r="B14">
        <f>B9*B13</f>
        <v>5</v>
      </c>
    </row>
    <row r="15" spans="1:2" ht="12.75">
      <c r="A15" t="s">
        <v>10</v>
      </c>
      <c r="B15">
        <v>310</v>
      </c>
    </row>
    <row r="16" spans="1:2" ht="12.75">
      <c r="A16" t="s">
        <v>12</v>
      </c>
      <c r="B16">
        <v>1500</v>
      </c>
    </row>
    <row r="17" spans="1:2" ht="25.5">
      <c r="A17" s="1" t="s">
        <v>13</v>
      </c>
      <c r="B17">
        <v>2500</v>
      </c>
    </row>
    <row r="18" spans="1:2" ht="12.75">
      <c r="A18" t="s">
        <v>14</v>
      </c>
      <c r="B18">
        <v>2500</v>
      </c>
    </row>
    <row r="19" spans="1:2" ht="12.75">
      <c r="A19" t="s">
        <v>15</v>
      </c>
      <c r="B19">
        <v>3</v>
      </c>
    </row>
    <row r="20" spans="1:2" ht="12.75">
      <c r="A20" t="s">
        <v>54</v>
      </c>
      <c r="B20">
        <v>0.02</v>
      </c>
    </row>
    <row r="21" spans="1:2" ht="12.75">
      <c r="A21" t="s">
        <v>16</v>
      </c>
      <c r="B21">
        <v>25000</v>
      </c>
    </row>
    <row r="22" spans="1:2" ht="12.75">
      <c r="A22" t="s">
        <v>17</v>
      </c>
      <c r="B22">
        <v>12</v>
      </c>
    </row>
    <row r="23" spans="1:2" ht="12.75">
      <c r="A23" t="s">
        <v>18</v>
      </c>
      <c r="B23">
        <v>0.03</v>
      </c>
    </row>
    <row r="24" spans="1:2" ht="12.75">
      <c r="A24" t="s">
        <v>19</v>
      </c>
      <c r="B24">
        <v>0.0083</v>
      </c>
    </row>
    <row r="25" spans="1:2" ht="12.75">
      <c r="A25" t="s">
        <v>20</v>
      </c>
      <c r="B25">
        <v>0.082</v>
      </c>
    </row>
    <row r="26" spans="1:2" ht="12.75">
      <c r="A26" t="s">
        <v>21</v>
      </c>
      <c r="B26">
        <v>0.067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"/>
  <sheetViews>
    <sheetView zoomScalePageLayoutView="0" workbookViewId="0" topLeftCell="A1">
      <selection activeCell="I5" sqref="I5"/>
    </sheetView>
  </sheetViews>
  <sheetFormatPr defaultColWidth="9.140625" defaultRowHeight="12.75"/>
  <cols>
    <col min="2" max="2" width="12.421875" style="0" customWidth="1"/>
    <col min="3" max="3" width="10.28125" style="0" customWidth="1"/>
    <col min="4" max="4" width="10.421875" style="0" customWidth="1"/>
    <col min="5" max="5" width="11.8515625" style="0" customWidth="1"/>
    <col min="6" max="6" width="13.7109375" style="0" customWidth="1"/>
    <col min="7" max="7" width="14.7109375" style="0" customWidth="1"/>
    <col min="8" max="8" width="14.140625" style="0" customWidth="1"/>
    <col min="9" max="9" width="12.00390625" style="0" customWidth="1"/>
    <col min="10" max="10" width="12.28125" style="0" customWidth="1"/>
    <col min="11" max="11" width="11.00390625" style="0" customWidth="1"/>
  </cols>
  <sheetData>
    <row r="2" ht="13.5" thickBot="1"/>
    <row r="3" spans="1:9" ht="110.25" customHeight="1" thickTop="1">
      <c r="A3" s="31"/>
      <c r="B3" s="34" t="s">
        <v>46</v>
      </c>
      <c r="C3" s="26" t="s">
        <v>35</v>
      </c>
      <c r="D3" s="26" t="s">
        <v>36</v>
      </c>
      <c r="E3" s="26" t="s">
        <v>37</v>
      </c>
      <c r="F3" s="26" t="s">
        <v>38</v>
      </c>
      <c r="G3" s="26" t="s">
        <v>39</v>
      </c>
      <c r="H3" s="26" t="s">
        <v>40</v>
      </c>
      <c r="I3" s="27" t="s">
        <v>41</v>
      </c>
    </row>
    <row r="4" spans="1:9" ht="12.75">
      <c r="A4" s="32"/>
      <c r="B4" s="35" t="s">
        <v>42</v>
      </c>
      <c r="C4" s="28" t="s">
        <v>43</v>
      </c>
      <c r="D4" s="28" t="s">
        <v>44</v>
      </c>
      <c r="E4" s="28" t="s">
        <v>45</v>
      </c>
      <c r="F4" s="29" t="s">
        <v>47</v>
      </c>
      <c r="G4" s="28" t="s">
        <v>48</v>
      </c>
      <c r="H4" s="29" t="s">
        <v>49</v>
      </c>
      <c r="I4" s="30" t="s">
        <v>50</v>
      </c>
    </row>
    <row r="5" spans="1:9" ht="29.25" customHeight="1" thickBot="1">
      <c r="A5" s="33"/>
      <c r="B5" s="36">
        <f>Δεδομένα!B21</f>
        <v>25000</v>
      </c>
      <c r="C5" s="37">
        <v>0</v>
      </c>
      <c r="D5" s="37">
        <f>Δεδομένα!B22</f>
        <v>12</v>
      </c>
      <c r="E5" s="37">
        <f>(B5-C5)/D5</f>
        <v>2083.3333333333335</v>
      </c>
      <c r="F5" s="37">
        <f>(B5-C5)/2</f>
        <v>12500</v>
      </c>
      <c r="G5" s="37">
        <f>F5*Δεδομένα!B25</f>
        <v>1025</v>
      </c>
      <c r="H5" s="37">
        <f>F5*Δεδομένα!B23</f>
        <v>375</v>
      </c>
      <c r="I5" s="38">
        <f>F5*Δεδομένα!B24</f>
        <v>103.75</v>
      </c>
    </row>
    <row r="6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I50"/>
  <sheetViews>
    <sheetView tabSelected="1" zoomScalePageLayoutView="0" workbookViewId="0" topLeftCell="D36">
      <selection activeCell="D55" sqref="D55"/>
    </sheetView>
  </sheetViews>
  <sheetFormatPr defaultColWidth="9.140625" defaultRowHeight="12.75"/>
  <cols>
    <col min="3" max="3" width="49.7109375" style="0" customWidth="1"/>
    <col min="4" max="4" width="11.57421875" style="0" customWidth="1"/>
    <col min="6" max="6" width="50.8515625" style="0" customWidth="1"/>
    <col min="7" max="7" width="33.7109375" style="0" customWidth="1"/>
  </cols>
  <sheetData>
    <row r="7" spans="3:7" ht="15">
      <c r="C7" s="43" t="s">
        <v>70</v>
      </c>
      <c r="D7" s="43"/>
      <c r="E7" s="43"/>
      <c r="F7" s="43"/>
      <c r="G7" s="43"/>
    </row>
    <row r="8" spans="3:7" ht="15">
      <c r="C8" s="11"/>
      <c r="D8" s="11"/>
      <c r="E8" s="11"/>
      <c r="F8" s="11"/>
      <c r="G8" s="11"/>
    </row>
    <row r="9" spans="3:7" ht="15">
      <c r="C9" s="2" t="s">
        <v>22</v>
      </c>
      <c r="D9" s="20"/>
      <c r="E9" s="3"/>
      <c r="F9" s="8" t="s">
        <v>24</v>
      </c>
      <c r="G9" s="3"/>
    </row>
    <row r="10" spans="3:7" ht="12.75">
      <c r="C10" s="18"/>
      <c r="D10" s="21"/>
      <c r="E10" s="7"/>
      <c r="F10" s="18" t="s">
        <v>28</v>
      </c>
      <c r="G10" s="3"/>
    </row>
    <row r="11" spans="3:7" ht="21" customHeight="1">
      <c r="C11" s="40" t="s">
        <v>42</v>
      </c>
      <c r="D11" s="39">
        <v>0</v>
      </c>
      <c r="E11" s="7"/>
      <c r="F11" s="4" t="s">
        <v>34</v>
      </c>
      <c r="G11" s="10">
        <f>Δεδομένα!B4*Δεδομένα!B5*Δεδομένα!B6/1000</f>
        <v>17500</v>
      </c>
    </row>
    <row r="12" spans="3:7" ht="20.25" customHeight="1">
      <c r="C12" s="16"/>
      <c r="D12" s="16"/>
      <c r="E12" s="7"/>
      <c r="F12" s="4" t="s">
        <v>51</v>
      </c>
      <c r="G12" s="10">
        <f>((Δεδομένα!B4*Δεδομένα!B5)*(1-(Δεδομένα!B7/2)))*Δεδομένα!B14*Δεδομένα!B15/1000</f>
        <v>75562.5</v>
      </c>
    </row>
    <row r="13" spans="3:7" ht="21" customHeight="1">
      <c r="C13" s="17"/>
      <c r="D13" s="17"/>
      <c r="E13" s="7"/>
      <c r="F13" s="4" t="s">
        <v>52</v>
      </c>
      <c r="G13" s="10">
        <f>Δεδομένα!B16*Δεδομένα!B4</f>
        <v>7500</v>
      </c>
    </row>
    <row r="14" spans="3:7" ht="24.75" customHeight="1">
      <c r="C14" s="16"/>
      <c r="D14" s="16"/>
      <c r="E14" s="7"/>
      <c r="F14" s="4" t="s">
        <v>53</v>
      </c>
      <c r="G14" s="10">
        <f>Δεδομένα!B17*Δεδομένα!B4</f>
        <v>12500</v>
      </c>
    </row>
    <row r="15" spans="3:7" ht="21.75" customHeight="1">
      <c r="C15" s="16"/>
      <c r="D15" s="16"/>
      <c r="E15" s="7"/>
      <c r="F15" s="4" t="s">
        <v>55</v>
      </c>
      <c r="G15" s="10">
        <f>Δεδομένα!B4*Δεδομένα!B5*Δεδομένα!B20</f>
        <v>1000</v>
      </c>
    </row>
    <row r="16" spans="3:7" ht="18.75" customHeight="1">
      <c r="C16" s="17"/>
      <c r="D16" s="17"/>
      <c r="E16" s="7"/>
      <c r="F16" s="4" t="s">
        <v>56</v>
      </c>
      <c r="G16" s="10">
        <f>Δεδομένα!B18*Δεδομένα!B19</f>
        <v>7500</v>
      </c>
    </row>
    <row r="17" spans="3:9" ht="18.75" customHeight="1">
      <c r="C17" s="17"/>
      <c r="D17" s="17"/>
      <c r="E17" s="7"/>
      <c r="F17" s="4" t="s">
        <v>58</v>
      </c>
      <c r="G17" s="10">
        <f>(G11+G12+G13+G14+G15+G16)*Δεδομένα!B26/2</f>
        <v>4072.3437500000005</v>
      </c>
      <c r="I17" s="46"/>
    </row>
    <row r="18" spans="3:7" ht="18.75" customHeight="1">
      <c r="C18" s="17"/>
      <c r="D18" s="17"/>
      <c r="E18" s="7"/>
      <c r="F18" s="4" t="s">
        <v>57</v>
      </c>
      <c r="G18" s="10">
        <f>'Πρόσθετες επενδύσεις'!E5</f>
        <v>2083.3333333333335</v>
      </c>
    </row>
    <row r="19" spans="3:7" ht="18.75" customHeight="1">
      <c r="C19" s="17"/>
      <c r="D19" s="17"/>
      <c r="E19" s="7"/>
      <c r="F19" s="4" t="s">
        <v>59</v>
      </c>
      <c r="G19" s="10">
        <f>'Πρόσθετες επενδύσεις'!G5</f>
        <v>1025</v>
      </c>
    </row>
    <row r="20" spans="3:7" ht="18.75" customHeight="1">
      <c r="C20" s="17"/>
      <c r="D20" s="17"/>
      <c r="E20" s="7"/>
      <c r="F20" s="4" t="s">
        <v>62</v>
      </c>
      <c r="G20" s="10">
        <f>'Πρόσθετες επενδύσεις'!H5</f>
        <v>375</v>
      </c>
    </row>
    <row r="21" spans="3:7" ht="18.75" customHeight="1">
      <c r="C21" s="17"/>
      <c r="D21" s="17"/>
      <c r="E21" s="7"/>
      <c r="F21" s="4" t="s">
        <v>61</v>
      </c>
      <c r="G21" s="10">
        <f>'Πρόσθετες επενδύσεις'!I5</f>
        <v>103.75</v>
      </c>
    </row>
    <row r="22" spans="3:7" ht="18.75" customHeight="1">
      <c r="C22" s="17"/>
      <c r="D22" s="17"/>
      <c r="E22" s="7"/>
      <c r="F22" s="4" t="s">
        <v>60</v>
      </c>
      <c r="G22" s="10">
        <f>(G20+G21)*Δεδομένα!B26/2</f>
        <v>16.038125</v>
      </c>
    </row>
    <row r="23" spans="3:7" ht="20.25" customHeight="1">
      <c r="C23" s="17"/>
      <c r="D23" s="17"/>
      <c r="E23" s="7"/>
      <c r="F23" s="13" t="s">
        <v>64</v>
      </c>
      <c r="G23" s="25">
        <f>SUM(G11:G22)</f>
        <v>129237.96520833333</v>
      </c>
    </row>
    <row r="24" spans="3:7" ht="12.75">
      <c r="C24" s="3"/>
      <c r="D24" s="3"/>
      <c r="E24" s="3"/>
      <c r="F24" s="3"/>
      <c r="G24" s="7"/>
    </row>
    <row r="25" spans="3:7" ht="12.75">
      <c r="C25" s="3"/>
      <c r="D25" s="3"/>
      <c r="E25" s="3"/>
      <c r="F25" s="3"/>
      <c r="G25" s="7"/>
    </row>
    <row r="26" spans="3:7" ht="12.75">
      <c r="C26" s="3"/>
      <c r="D26" s="3"/>
      <c r="E26" s="3"/>
      <c r="F26" s="3"/>
      <c r="G26" s="7"/>
    </row>
    <row r="27" ht="12.75">
      <c r="G27" s="7"/>
    </row>
    <row r="28" spans="3:7" ht="42" customHeight="1">
      <c r="C28" s="8" t="s">
        <v>23</v>
      </c>
      <c r="D28" s="20"/>
      <c r="E28" s="7"/>
      <c r="F28" s="8" t="s">
        <v>25</v>
      </c>
      <c r="G28" s="15"/>
    </row>
    <row r="29" spans="3:7" ht="14.25" customHeight="1">
      <c r="C29" s="13" t="s">
        <v>31</v>
      </c>
      <c r="D29" s="22"/>
      <c r="E29" s="7"/>
      <c r="F29" s="4"/>
      <c r="G29" s="14"/>
    </row>
    <row r="30" spans="3:7" ht="27" customHeight="1">
      <c r="C30" s="4" t="s">
        <v>26</v>
      </c>
      <c r="D30" s="6">
        <v>5</v>
      </c>
      <c r="E30" s="7"/>
      <c r="F30" s="40" t="s">
        <v>65</v>
      </c>
      <c r="G30" s="41">
        <v>0</v>
      </c>
    </row>
    <row r="31" spans="3:7" ht="24" customHeight="1">
      <c r="C31" s="5" t="s">
        <v>27</v>
      </c>
      <c r="D31" s="10">
        <v>10000</v>
      </c>
      <c r="E31" s="3"/>
      <c r="F31" s="16"/>
      <c r="G31" s="14"/>
    </row>
    <row r="32" spans="3:7" ht="21" customHeight="1">
      <c r="C32" s="5" t="s">
        <v>29</v>
      </c>
      <c r="D32" s="5">
        <f>Δεδομένα!B7</f>
        <v>0.05</v>
      </c>
      <c r="E32" s="3"/>
      <c r="F32" s="16"/>
      <c r="G32" s="19"/>
    </row>
    <row r="33" spans="3:7" ht="20.25" customHeight="1">
      <c r="C33" s="5" t="s">
        <v>32</v>
      </c>
      <c r="D33" s="10">
        <f>D30*D31*(1-D32)</f>
        <v>47500</v>
      </c>
      <c r="E33" s="3"/>
      <c r="F33" s="16"/>
      <c r="G33" s="19"/>
    </row>
    <row r="34" spans="3:7" ht="18.75" customHeight="1">
      <c r="C34" s="5" t="s">
        <v>33</v>
      </c>
      <c r="D34" s="10">
        <f>D33*Δεδομένα!B11</f>
        <v>77187.5</v>
      </c>
      <c r="E34" s="3"/>
      <c r="F34" s="16"/>
      <c r="G34" s="19"/>
    </row>
    <row r="35" spans="3:7" ht="20.25" customHeight="1">
      <c r="C35" s="5" t="s">
        <v>30</v>
      </c>
      <c r="D35" s="5">
        <f>Δεδομένα!B12</f>
        <v>2</v>
      </c>
      <c r="E35" s="3"/>
      <c r="F35" s="16"/>
      <c r="G35" s="19"/>
    </row>
    <row r="36" spans="3:7" ht="21" customHeight="1">
      <c r="C36" s="18" t="s">
        <v>63</v>
      </c>
      <c r="D36" s="25">
        <f>D34*D35</f>
        <v>154375</v>
      </c>
      <c r="E36" s="3"/>
      <c r="F36" s="16"/>
      <c r="G36" s="7"/>
    </row>
    <row r="37" spans="3:7" ht="25.5" customHeight="1">
      <c r="C37" s="7"/>
      <c r="D37" s="7"/>
      <c r="E37" s="3"/>
      <c r="F37" s="16"/>
      <c r="G37" s="7"/>
    </row>
    <row r="38" spans="3:7" ht="21.75" customHeight="1">
      <c r="C38" s="3"/>
      <c r="D38" s="3"/>
      <c r="E38" s="3"/>
      <c r="F38" s="16"/>
      <c r="G38" s="7"/>
    </row>
    <row r="39" spans="3:7" ht="24" customHeight="1">
      <c r="C39" s="3"/>
      <c r="D39" s="3">
        <f>D36/5</f>
        <v>30875</v>
      </c>
      <c r="E39" s="3"/>
      <c r="F39" s="16"/>
      <c r="G39" s="14"/>
    </row>
    <row r="40" spans="3:7" ht="22.5" customHeight="1">
      <c r="C40" s="3"/>
      <c r="D40" s="3"/>
      <c r="E40" s="3"/>
      <c r="F40" s="16"/>
      <c r="G40" s="14"/>
    </row>
    <row r="41" spans="3:7" ht="18" customHeight="1">
      <c r="C41" s="3"/>
      <c r="D41" s="3"/>
      <c r="E41" s="3"/>
      <c r="F41" s="16"/>
      <c r="G41" s="7"/>
    </row>
    <row r="42" spans="3:7" ht="17.25" customHeight="1">
      <c r="C42" s="3"/>
      <c r="D42" s="3"/>
      <c r="E42" s="3"/>
      <c r="F42" s="16"/>
      <c r="G42" s="7"/>
    </row>
    <row r="46" spans="3:7" ht="12.75">
      <c r="C46" s="12" t="s">
        <v>66</v>
      </c>
      <c r="D46" s="12">
        <f>D11</f>
        <v>0</v>
      </c>
      <c r="E46" s="7"/>
      <c r="F46" s="23" t="s">
        <v>68</v>
      </c>
      <c r="G46" s="10">
        <f>G23</f>
        <v>129237.96520833333</v>
      </c>
    </row>
    <row r="47" spans="3:7" ht="12.75">
      <c r="C47" s="12" t="s">
        <v>67</v>
      </c>
      <c r="D47" s="24">
        <f>D36</f>
        <v>154375</v>
      </c>
      <c r="E47" s="7"/>
      <c r="F47" s="23" t="s">
        <v>69</v>
      </c>
      <c r="G47" s="9">
        <f>G30</f>
        <v>0</v>
      </c>
    </row>
    <row r="48" spans="3:7" ht="12.75">
      <c r="C48" s="3"/>
      <c r="D48" s="3"/>
      <c r="E48" s="3"/>
      <c r="F48" s="3"/>
      <c r="G48" s="3"/>
    </row>
    <row r="49" spans="3:7" ht="13.5" thickBot="1">
      <c r="C49" s="3"/>
      <c r="D49" s="3"/>
      <c r="E49" s="3"/>
      <c r="F49" s="3"/>
      <c r="G49" s="3"/>
    </row>
    <row r="50" spans="3:7" ht="16.5" thickBot="1" thickTop="1">
      <c r="C50" s="45" t="s">
        <v>71</v>
      </c>
      <c r="D50" s="45"/>
      <c r="E50" s="45"/>
      <c r="F50" s="44">
        <f>(D46+D47)-(G46+G47)</f>
        <v>25137.034791666665</v>
      </c>
      <c r="G50" s="44"/>
    </row>
    <row r="51" ht="13.5" thickTop="1"/>
  </sheetData>
  <sheetProtection/>
  <mergeCells count="3">
    <mergeCell ref="C7:G7"/>
    <mergeCell ref="F50:G50"/>
    <mergeCell ref="C50:E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presentation</cp:lastModifiedBy>
  <dcterms:created xsi:type="dcterms:W3CDTF">2011-11-22T12:03:43Z</dcterms:created>
  <dcterms:modified xsi:type="dcterms:W3CDTF">2014-12-11T09:13:51Z</dcterms:modified>
  <cp:category/>
  <cp:version/>
  <cp:contentType/>
  <cp:contentStatus/>
</cp:coreProperties>
</file>